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ISEG\Cadeiras\Política económica\2020-2021\"/>
    </mc:Choice>
  </mc:AlternateContent>
  <xr:revisionPtr revIDLastSave="0" documentId="13_ncr:1_{995A2D56-DB5A-41AD-86F6-D908C9DF863C}" xr6:coauthVersionLast="45" xr6:coauthVersionMax="45" xr10:uidLastSave="{00000000-0000-0000-0000-000000000000}"/>
  <bookViews>
    <workbookView xWindow="-96" yWindow="-96" windowWidth="23232" windowHeight="13152" xr2:uid="{D6816BED-EA2E-48F9-8FC5-41E1E58E917F}"/>
  </bookViews>
  <sheets>
    <sheet name="Cenário base Governo OE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2" l="1"/>
  <c r="O25" i="2"/>
  <c r="N25" i="2"/>
  <c r="M25" i="2"/>
  <c r="L25" i="2"/>
  <c r="K25" i="2"/>
  <c r="J25" i="2"/>
  <c r="I25" i="2"/>
  <c r="H25" i="2"/>
  <c r="G25" i="2"/>
  <c r="F25" i="2"/>
  <c r="E25" i="2"/>
  <c r="F24" i="2"/>
  <c r="G24" i="2"/>
  <c r="H24" i="2"/>
  <c r="I24" i="2"/>
  <c r="J24" i="2"/>
  <c r="K24" i="2"/>
  <c r="L24" i="2"/>
  <c r="M24" i="2"/>
  <c r="N24" i="2"/>
  <c r="O24" i="2"/>
  <c r="P24" i="2"/>
  <c r="E24" i="2"/>
  <c r="J22" i="2"/>
  <c r="I22" i="2"/>
  <c r="H22" i="2"/>
  <c r="G22" i="2"/>
  <c r="F22" i="2"/>
  <c r="E22" i="2"/>
  <c r="D22" i="2"/>
  <c r="D18" i="2"/>
  <c r="D12" i="2"/>
  <c r="E14" i="2"/>
  <c r="G13" i="2"/>
  <c r="H13" i="2" s="1"/>
  <c r="E9" i="2"/>
  <c r="F9" i="2" s="1"/>
  <c r="E8" i="2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E15" i="2" l="1"/>
  <c r="E10" i="2" s="1"/>
  <c r="E18" i="2"/>
  <c r="I13" i="2"/>
  <c r="G9" i="2"/>
  <c r="F15" i="2"/>
  <c r="G15" i="2" l="1"/>
  <c r="H9" i="2"/>
  <c r="E17" i="2"/>
  <c r="E11" i="2"/>
  <c r="J13" i="2"/>
  <c r="K13" i="2" l="1"/>
  <c r="E12" i="2"/>
  <c r="F14" i="2"/>
  <c r="H15" i="2"/>
  <c r="I9" i="2"/>
  <c r="E20" i="2" l="1"/>
  <c r="F10" i="2"/>
  <c r="F17" i="2" s="1"/>
  <c r="F18" i="2"/>
  <c r="I15" i="2"/>
  <c r="J9" i="2"/>
  <c r="L13" i="2"/>
  <c r="F11" i="2" l="1"/>
  <c r="F12" i="2" s="1"/>
  <c r="K9" i="2"/>
  <c r="J15" i="2"/>
  <c r="M13" i="2"/>
  <c r="F20" i="2" l="1"/>
  <c r="G14" i="2"/>
  <c r="G10" i="2" s="1"/>
  <c r="G17" i="2" s="1"/>
  <c r="N13" i="2"/>
  <c r="L9" i="2"/>
  <c r="K15" i="2"/>
  <c r="G18" i="2" l="1"/>
  <c r="G11" i="2"/>
  <c r="G12" i="2" s="1"/>
  <c r="M9" i="2"/>
  <c r="L15" i="2"/>
  <c r="O13" i="2"/>
  <c r="G20" i="2" l="1"/>
  <c r="H14" i="2"/>
  <c r="H10" i="2" s="1"/>
  <c r="H17" i="2" s="1"/>
  <c r="P13" i="2"/>
  <c r="N9" i="2"/>
  <c r="M15" i="2"/>
  <c r="H18" i="2" l="1"/>
  <c r="H11" i="2"/>
  <c r="I14" i="2" s="1"/>
  <c r="I10" i="2" s="1"/>
  <c r="I17" i="2" s="1"/>
  <c r="O9" i="2"/>
  <c r="N15" i="2"/>
  <c r="Q13" i="2"/>
  <c r="H12" i="2" l="1"/>
  <c r="I11" i="2"/>
  <c r="I12" i="2" s="1"/>
  <c r="I18" i="2"/>
  <c r="R13" i="2"/>
  <c r="O15" i="2"/>
  <c r="P9" i="2"/>
  <c r="J14" i="2" l="1"/>
  <c r="J10" i="2" s="1"/>
  <c r="J17" i="2" s="1"/>
  <c r="I20" i="2"/>
  <c r="H20" i="2"/>
  <c r="S13" i="2"/>
  <c r="Q9" i="2"/>
  <c r="P15" i="2"/>
  <c r="J18" i="2" l="1"/>
  <c r="J11" i="2"/>
  <c r="J12" i="2" s="1"/>
  <c r="R9" i="2"/>
  <c r="Q15" i="2"/>
  <c r="T13" i="2"/>
  <c r="J20" i="2" l="1"/>
  <c r="K14" i="2"/>
  <c r="K10" i="2" s="1"/>
  <c r="K17" i="2" s="1"/>
  <c r="U13" i="2"/>
  <c r="R15" i="2"/>
  <c r="S9" i="2"/>
  <c r="K18" i="2" l="1"/>
  <c r="K11" i="2"/>
  <c r="L14" i="2" s="1"/>
  <c r="K12" i="2"/>
  <c r="T9" i="2"/>
  <c r="S15" i="2"/>
  <c r="V13" i="2"/>
  <c r="K20" i="2" l="1"/>
  <c r="L10" i="2"/>
  <c r="L17" i="2" s="1"/>
  <c r="L18" i="2"/>
  <c r="W13" i="2"/>
  <c r="U9" i="2"/>
  <c r="T15" i="2"/>
  <c r="L11" i="2" l="1"/>
  <c r="L12" i="2" s="1"/>
  <c r="V9" i="2"/>
  <c r="U15" i="2"/>
  <c r="X13" i="2"/>
  <c r="L20" i="2" l="1"/>
  <c r="M14" i="2"/>
  <c r="M10" i="2" s="1"/>
  <c r="M17" i="2" s="1"/>
  <c r="Y13" i="2"/>
  <c r="W9" i="2"/>
  <c r="V15" i="2"/>
  <c r="M18" i="2" l="1"/>
  <c r="M11" i="2"/>
  <c r="M12" i="2" s="1"/>
  <c r="W15" i="2"/>
  <c r="X9" i="2"/>
  <c r="Z13" i="2"/>
  <c r="M20" i="2" l="1"/>
  <c r="N14" i="2"/>
  <c r="N10" i="2" s="1"/>
  <c r="N17" i="2" s="1"/>
  <c r="X15" i="2"/>
  <c r="Y9" i="2"/>
  <c r="AA13" i="2"/>
  <c r="N18" i="2" l="1"/>
  <c r="N11" i="2"/>
  <c r="O14" i="2" s="1"/>
  <c r="AB13" i="2"/>
  <c r="Y15" i="2"/>
  <c r="Z9" i="2"/>
  <c r="N12" i="2" l="1"/>
  <c r="O10" i="2"/>
  <c r="O17" i="2" s="1"/>
  <c r="O18" i="2"/>
  <c r="AA9" i="2"/>
  <c r="Z15" i="2"/>
  <c r="AC13" i="2"/>
  <c r="N20" i="2" l="1"/>
  <c r="O11" i="2"/>
  <c r="P14" i="2" s="1"/>
  <c r="AB9" i="2"/>
  <c r="AA15" i="2"/>
  <c r="AD13" i="2"/>
  <c r="O12" i="2" l="1"/>
  <c r="P10" i="2"/>
  <c r="P17" i="2" s="1"/>
  <c r="P18" i="2"/>
  <c r="AE13" i="2"/>
  <c r="AC9" i="2"/>
  <c r="AB15" i="2"/>
  <c r="O20" i="2" l="1"/>
  <c r="P11" i="2"/>
  <c r="AD9" i="2"/>
  <c r="AC15" i="2"/>
  <c r="P12" i="2"/>
  <c r="P20" i="2" s="1"/>
  <c r="Q14" i="2"/>
  <c r="AF13" i="2"/>
  <c r="Q10" i="2" l="1"/>
  <c r="Q17" i="2" s="1"/>
  <c r="Q18" i="2"/>
  <c r="AG13" i="2"/>
  <c r="AE9" i="2"/>
  <c r="AD15" i="2"/>
  <c r="Q11" i="2" l="1"/>
  <c r="Q12" i="2" s="1"/>
  <c r="AE15" i="2"/>
  <c r="AF9" i="2"/>
  <c r="AH13" i="2"/>
  <c r="R14" i="2" l="1"/>
  <c r="R10" i="2"/>
  <c r="R17" i="2" s="1"/>
  <c r="R18" i="2"/>
  <c r="AG9" i="2"/>
  <c r="AF15" i="2"/>
  <c r="AI13" i="2"/>
  <c r="R11" i="2" l="1"/>
  <c r="R12" i="2" s="1"/>
  <c r="AH9" i="2"/>
  <c r="AG15" i="2"/>
  <c r="AJ13" i="2"/>
  <c r="S14" i="2" l="1"/>
  <c r="S10" i="2"/>
  <c r="S17" i="2" s="1"/>
  <c r="S18" i="2"/>
  <c r="AK13" i="2"/>
  <c r="AI9" i="2"/>
  <c r="AH15" i="2"/>
  <c r="S11" i="2" l="1"/>
  <c r="T14" i="2" s="1"/>
  <c r="AJ9" i="2"/>
  <c r="AI15" i="2"/>
  <c r="AL13" i="2"/>
  <c r="S12" i="2" l="1"/>
  <c r="T10" i="2"/>
  <c r="T17" i="2" s="1"/>
  <c r="T18" i="2"/>
  <c r="AM13" i="2"/>
  <c r="AK9" i="2"/>
  <c r="AJ15" i="2"/>
  <c r="T11" i="2" l="1"/>
  <c r="AL9" i="2"/>
  <c r="AK15" i="2"/>
  <c r="T12" i="2"/>
  <c r="U14" i="2"/>
  <c r="U10" i="2" s="1"/>
  <c r="U11" i="2" s="1"/>
  <c r="U12" i="2" l="1"/>
  <c r="V14" i="2"/>
  <c r="V10" i="2" s="1"/>
  <c r="V11" i="2" s="1"/>
  <c r="AM9" i="2"/>
  <c r="AM15" i="2" s="1"/>
  <c r="AL15" i="2"/>
  <c r="V12" i="2" l="1"/>
  <c r="W14" i="2"/>
  <c r="W10" i="2" s="1"/>
  <c r="W11" i="2" s="1"/>
  <c r="W12" i="2" l="1"/>
  <c r="X14" i="2"/>
  <c r="X10" i="2" s="1"/>
  <c r="X11" i="2" s="1"/>
  <c r="X12" i="2" l="1"/>
  <c r="Y14" i="2"/>
  <c r="Y10" i="2" s="1"/>
  <c r="Y11" i="2" s="1"/>
  <c r="Y12" i="2" l="1"/>
  <c r="Z14" i="2"/>
  <c r="Z10" i="2" s="1"/>
  <c r="Z11" i="2" s="1"/>
  <c r="Z12" i="2" l="1"/>
  <c r="AA14" i="2"/>
  <c r="AA10" i="2" s="1"/>
  <c r="AA11" i="2" s="1"/>
  <c r="AA12" i="2" l="1"/>
  <c r="AB14" i="2"/>
  <c r="AB10" i="2" s="1"/>
  <c r="AB11" i="2" s="1"/>
  <c r="AB12" i="2" l="1"/>
  <c r="AC14" i="2"/>
  <c r="AC10" i="2" s="1"/>
  <c r="AC11" i="2" s="1"/>
  <c r="AC12" i="2" l="1"/>
  <c r="AD14" i="2"/>
  <c r="AD10" i="2" s="1"/>
  <c r="AD11" i="2" s="1"/>
  <c r="AD12" i="2" l="1"/>
  <c r="AE14" i="2"/>
  <c r="AE10" i="2" s="1"/>
  <c r="AE11" i="2" s="1"/>
  <c r="AE12" i="2" l="1"/>
  <c r="AF14" i="2"/>
  <c r="AF10" i="2" s="1"/>
  <c r="AF11" i="2" s="1"/>
  <c r="AF12" i="2" l="1"/>
  <c r="AG14" i="2"/>
  <c r="AG10" i="2" s="1"/>
  <c r="AG11" i="2" s="1"/>
  <c r="AG12" i="2" l="1"/>
  <c r="AH14" i="2"/>
  <c r="AH10" i="2" s="1"/>
  <c r="AH11" i="2" s="1"/>
  <c r="AH12" i="2" l="1"/>
  <c r="AI14" i="2"/>
  <c r="AI10" i="2" s="1"/>
  <c r="AI11" i="2" s="1"/>
  <c r="AI12" i="2" l="1"/>
  <c r="AJ14" i="2"/>
  <c r="AJ10" i="2" s="1"/>
  <c r="AJ11" i="2" s="1"/>
  <c r="AJ12" i="2" l="1"/>
  <c r="AK14" i="2"/>
  <c r="AK10" i="2" s="1"/>
  <c r="AK11" i="2" s="1"/>
  <c r="AK12" i="2" l="1"/>
  <c r="AL14" i="2"/>
  <c r="AL10" i="2" s="1"/>
  <c r="AL11" i="2" s="1"/>
  <c r="AL12" i="2" l="1"/>
  <c r="AM14" i="2"/>
  <c r="AM10" i="2" s="1"/>
  <c r="AM11" i="2" s="1"/>
  <c r="AM12" i="2" s="1"/>
</calcChain>
</file>

<file path=xl/sharedStrings.xml><?xml version="1.0" encoding="utf-8"?>
<sst xmlns="http://schemas.openxmlformats.org/spreadsheetml/2006/main" count="21" uniqueCount="20">
  <si>
    <t>PIB</t>
  </si>
  <si>
    <t>Défice público</t>
  </si>
  <si>
    <t>Dívida</t>
  </si>
  <si>
    <t>Dívida em % do PIB</t>
  </si>
  <si>
    <t>taxa de juro implicita</t>
  </si>
  <si>
    <t>taxa de crescimento nominal</t>
  </si>
  <si>
    <t>Défice</t>
  </si>
  <si>
    <t>despesa com juros</t>
  </si>
  <si>
    <t>saldo primário</t>
  </si>
  <si>
    <t>do PIB</t>
  </si>
  <si>
    <t>saldo orçamental</t>
  </si>
  <si>
    <t>despesa com juros em % do PIB</t>
  </si>
  <si>
    <t>taxa de juro implícita</t>
  </si>
  <si>
    <t>Previsões OE2020 Taxa de juro implícita</t>
  </si>
  <si>
    <t>Dívida em % do PIB (OE2020)</t>
  </si>
  <si>
    <t>Redução da dívida (em p.p. do PIB, minha estimativa)</t>
  </si>
  <si>
    <t>Redução necessária da dívida regras europeias (p.p. do PIB)</t>
  </si>
  <si>
    <t>Redução da dívida (em p.p. do PIB, OE2020)</t>
  </si>
  <si>
    <t>Política Económica</t>
  </si>
  <si>
    <t>2020/2021
Ricardo Cabral
ISEG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</si>
</sst>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0" borderId="0" xfId="0" applyFont="1"/>
    <xf numFmtId="1" fontId="2" fillId="0" borderId="0" xfId="0" applyNumberFormat="1" applyFont="1"/>
    <xf numFmtId="10" fontId="0" fillId="0" borderId="0" xfId="1" applyNumberFormat="1" applyFont="1"/>
    <xf numFmtId="165" fontId="2" fillId="0" borderId="0" xfId="1" applyNumberFormat="1" applyFont="1"/>
    <xf numFmtId="0" fontId="0" fillId="0" borderId="0" xfId="0" applyFont="1"/>
    <xf numFmtId="164" fontId="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25</xdr:row>
      <xdr:rowOff>179070</xdr:rowOff>
    </xdr:from>
    <xdr:to>
      <xdr:col>17</xdr:col>
      <xdr:colOff>445770</xdr:colOff>
      <xdr:row>44</xdr:row>
      <xdr:rowOff>160020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1ED8BE-F5F2-4D09-B29F-73C0D9AD8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0710" y="4568190"/>
          <a:ext cx="9639300" cy="3455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8C76-4354-488E-97D2-B8B196E27CE4}">
  <dimension ref="C1:AM25"/>
  <sheetViews>
    <sheetView tabSelected="1" workbookViewId="0">
      <selection activeCell="H6" sqref="H6"/>
    </sheetView>
  </sheetViews>
  <sheetFormatPr defaultRowHeight="14.4" x14ac:dyDescent="0.55000000000000004"/>
  <cols>
    <col min="3" max="3" width="34.15625" customWidth="1"/>
    <col min="5" max="5" width="12.15625" bestFit="1" customWidth="1"/>
  </cols>
  <sheetData>
    <row r="1" spans="3:39" ht="25.8" x14ac:dyDescent="0.95">
      <c r="E1" s="13" t="s">
        <v>18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3:39" ht="42.9" customHeight="1" x14ac:dyDescent="0.55000000000000004">
      <c r="E2" s="14" t="s">
        <v>19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3:39" x14ac:dyDescent="0.55000000000000004">
      <c r="C3" t="s">
        <v>8</v>
      </c>
      <c r="D3" s="5">
        <v>3.2000000000000001E-2</v>
      </c>
      <c r="E3" t="s">
        <v>9</v>
      </c>
    </row>
    <row r="4" spans="3:39" x14ac:dyDescent="0.55000000000000004">
      <c r="C4" t="s">
        <v>6</v>
      </c>
      <c r="D4" s="5">
        <v>5.0000000000000001E-3</v>
      </c>
    </row>
    <row r="5" spans="3:39" x14ac:dyDescent="0.55000000000000004">
      <c r="C5" t="s">
        <v>4</v>
      </c>
      <c r="D5" s="5">
        <v>2.7E-2</v>
      </c>
    </row>
    <row r="6" spans="3:39" x14ac:dyDescent="0.55000000000000004">
      <c r="C6" t="s">
        <v>5</v>
      </c>
      <c r="D6" s="5">
        <v>3.3000000000000002E-2</v>
      </c>
    </row>
    <row r="7" spans="3:39" x14ac:dyDescent="0.55000000000000004">
      <c r="D7" s="5"/>
    </row>
    <row r="8" spans="3:39" s="6" customFormat="1" x14ac:dyDescent="0.55000000000000004">
      <c r="D8" s="7">
        <v>2019</v>
      </c>
      <c r="E8" s="7">
        <f>+D8+1</f>
        <v>2020</v>
      </c>
      <c r="F8" s="7">
        <f t="shared" ref="F8:AM8" si="0">+E8+1</f>
        <v>2021</v>
      </c>
      <c r="G8" s="7">
        <f t="shared" si="0"/>
        <v>2022</v>
      </c>
      <c r="H8" s="7">
        <f t="shared" si="0"/>
        <v>2023</v>
      </c>
      <c r="I8" s="7">
        <f t="shared" si="0"/>
        <v>2024</v>
      </c>
      <c r="J8" s="7">
        <f t="shared" si="0"/>
        <v>2025</v>
      </c>
      <c r="K8" s="7">
        <f t="shared" si="0"/>
        <v>2026</v>
      </c>
      <c r="L8" s="7">
        <f t="shared" si="0"/>
        <v>2027</v>
      </c>
      <c r="M8" s="7">
        <f t="shared" si="0"/>
        <v>2028</v>
      </c>
      <c r="N8" s="7">
        <f t="shared" si="0"/>
        <v>2029</v>
      </c>
      <c r="O8" s="7">
        <f t="shared" si="0"/>
        <v>2030</v>
      </c>
      <c r="P8" s="7">
        <f t="shared" si="0"/>
        <v>2031</v>
      </c>
      <c r="Q8" s="7">
        <f t="shared" si="0"/>
        <v>2032</v>
      </c>
      <c r="R8" s="7">
        <f t="shared" si="0"/>
        <v>2033</v>
      </c>
      <c r="S8" s="7">
        <f t="shared" si="0"/>
        <v>2034</v>
      </c>
      <c r="T8" s="7">
        <f t="shared" si="0"/>
        <v>2035</v>
      </c>
      <c r="U8" s="7">
        <f t="shared" si="0"/>
        <v>2036</v>
      </c>
      <c r="V8" s="7">
        <f t="shared" si="0"/>
        <v>2037</v>
      </c>
      <c r="W8" s="7">
        <f t="shared" si="0"/>
        <v>2038</v>
      </c>
      <c r="X8" s="7">
        <f t="shared" si="0"/>
        <v>2039</v>
      </c>
      <c r="Y8" s="7">
        <f t="shared" si="0"/>
        <v>2040</v>
      </c>
      <c r="Z8" s="7">
        <f t="shared" si="0"/>
        <v>2041</v>
      </c>
      <c r="AA8" s="7">
        <f t="shared" si="0"/>
        <v>2042</v>
      </c>
      <c r="AB8" s="7">
        <f t="shared" si="0"/>
        <v>2043</v>
      </c>
      <c r="AC8" s="7">
        <f t="shared" si="0"/>
        <v>2044</v>
      </c>
      <c r="AD8" s="7">
        <f t="shared" si="0"/>
        <v>2045</v>
      </c>
      <c r="AE8" s="7">
        <f t="shared" si="0"/>
        <v>2046</v>
      </c>
      <c r="AF8" s="7">
        <f t="shared" si="0"/>
        <v>2047</v>
      </c>
      <c r="AG8" s="7">
        <f t="shared" si="0"/>
        <v>2048</v>
      </c>
      <c r="AH8" s="7">
        <f t="shared" si="0"/>
        <v>2049</v>
      </c>
      <c r="AI8" s="7">
        <f t="shared" si="0"/>
        <v>2050</v>
      </c>
      <c r="AJ8" s="7">
        <f t="shared" si="0"/>
        <v>2051</v>
      </c>
      <c r="AK8" s="7">
        <f t="shared" si="0"/>
        <v>2052</v>
      </c>
      <c r="AL8" s="7">
        <f t="shared" si="0"/>
        <v>2053</v>
      </c>
      <c r="AM8" s="7">
        <f t="shared" si="0"/>
        <v>2054</v>
      </c>
    </row>
    <row r="9" spans="3:39" x14ac:dyDescent="0.55000000000000004">
      <c r="C9" t="s">
        <v>0</v>
      </c>
      <c r="D9">
        <v>210.84</v>
      </c>
      <c r="E9" s="3">
        <f>+D9*(1+$D$6)</f>
        <v>217.79772</v>
      </c>
      <c r="F9" s="3">
        <f t="shared" ref="F9:AM9" si="1">+E9*(1+$D$6)</f>
        <v>224.98504475999999</v>
      </c>
      <c r="G9" s="3">
        <f t="shared" si="1"/>
        <v>232.40955123707997</v>
      </c>
      <c r="H9" s="3">
        <f t="shared" si="1"/>
        <v>240.0790664279036</v>
      </c>
      <c r="I9" s="3">
        <f t="shared" si="1"/>
        <v>248.0016756200244</v>
      </c>
      <c r="J9" s="3">
        <f t="shared" si="1"/>
        <v>256.18573091548518</v>
      </c>
      <c r="K9" s="3">
        <f t="shared" si="1"/>
        <v>264.63986003569619</v>
      </c>
      <c r="L9" s="3">
        <f t="shared" si="1"/>
        <v>273.37297541687411</v>
      </c>
      <c r="M9" s="3">
        <f t="shared" si="1"/>
        <v>282.39428360563096</v>
      </c>
      <c r="N9" s="3">
        <f t="shared" si="1"/>
        <v>291.71329496461675</v>
      </c>
      <c r="O9" s="3">
        <f t="shared" si="1"/>
        <v>301.33983369844907</v>
      </c>
      <c r="P9" s="3">
        <f t="shared" si="1"/>
        <v>311.28404821049787</v>
      </c>
      <c r="Q9" s="3">
        <f t="shared" si="1"/>
        <v>321.55642180144429</v>
      </c>
      <c r="R9" s="3">
        <f t="shared" si="1"/>
        <v>332.16778372089192</v>
      </c>
      <c r="S9" s="3">
        <f t="shared" si="1"/>
        <v>343.12932058368131</v>
      </c>
      <c r="T9" s="3">
        <f t="shared" si="1"/>
        <v>354.45258816294279</v>
      </c>
      <c r="U9" s="3">
        <f t="shared" si="1"/>
        <v>366.14952357231988</v>
      </c>
      <c r="V9" s="3">
        <f t="shared" si="1"/>
        <v>378.2324578502064</v>
      </c>
      <c r="W9" s="3">
        <f t="shared" si="1"/>
        <v>390.71412895926318</v>
      </c>
      <c r="X9" s="3">
        <f t="shared" si="1"/>
        <v>403.60769521491881</v>
      </c>
      <c r="Y9" s="3">
        <f t="shared" si="1"/>
        <v>416.9267491570111</v>
      </c>
      <c r="Z9" s="3">
        <f t="shared" si="1"/>
        <v>430.68533187919246</v>
      </c>
      <c r="AA9" s="3">
        <f t="shared" si="1"/>
        <v>444.89794783120578</v>
      </c>
      <c r="AB9" s="3">
        <f t="shared" si="1"/>
        <v>459.57958010963551</v>
      </c>
      <c r="AC9" s="3">
        <f t="shared" si="1"/>
        <v>474.74570625325345</v>
      </c>
      <c r="AD9" s="3">
        <f t="shared" si="1"/>
        <v>490.41231455961076</v>
      </c>
      <c r="AE9" s="3">
        <f t="shared" si="1"/>
        <v>506.59592094007786</v>
      </c>
      <c r="AF9" s="3">
        <f t="shared" si="1"/>
        <v>523.3135863311004</v>
      </c>
      <c r="AG9" s="3">
        <f t="shared" si="1"/>
        <v>540.58293468002671</v>
      </c>
      <c r="AH9" s="3">
        <f t="shared" si="1"/>
        <v>558.42217152446756</v>
      </c>
      <c r="AI9" s="3">
        <f t="shared" si="1"/>
        <v>576.85010318477498</v>
      </c>
      <c r="AJ9" s="3">
        <f t="shared" si="1"/>
        <v>595.88615658987248</v>
      </c>
      <c r="AK9" s="3">
        <f t="shared" si="1"/>
        <v>615.55039975733825</v>
      </c>
      <c r="AL9" s="3">
        <f t="shared" si="1"/>
        <v>635.86356294933034</v>
      </c>
      <c r="AM9" s="3">
        <f t="shared" si="1"/>
        <v>656.8470605266582</v>
      </c>
    </row>
    <row r="10" spans="3:39" x14ac:dyDescent="0.55000000000000004">
      <c r="C10" t="s">
        <v>1</v>
      </c>
      <c r="E10" s="3">
        <f>+E14-E15</f>
        <v>-0.60174704000000023</v>
      </c>
      <c r="F10" s="3">
        <f t="shared" ref="F10:AM10" si="2">+F14-F15</f>
        <v>-0.94706510831999946</v>
      </c>
      <c r="G10" s="3">
        <f t="shared" si="2"/>
        <v>-1.4574771311462387</v>
      </c>
      <c r="H10" s="3">
        <f t="shared" si="2"/>
        <v>-1.7378810684001058</v>
      </c>
      <c r="I10" s="3">
        <f t="shared" si="2"/>
        <v>-2.0331137081895729</v>
      </c>
      <c r="J10" s="3">
        <f t="shared" si="2"/>
        <v>-2.3437982066408685</v>
      </c>
      <c r="K10" s="3">
        <f t="shared" si="2"/>
        <v>-2.6705814954470002</v>
      </c>
      <c r="L10" s="3">
        <f t="shared" si="2"/>
        <v>-3.0141351435354222</v>
      </c>
      <c r="M10" s="3">
        <f t="shared" si="2"/>
        <v>-3.3751562490204918</v>
      </c>
      <c r="N10" s="3">
        <f t="shared" si="2"/>
        <v>-3.7543683624845281</v>
      </c>
      <c r="O10" s="3">
        <f t="shared" si="2"/>
        <v>-4.1525224426667915</v>
      </c>
      <c r="P10" s="3">
        <f t="shared" si="2"/>
        <v>-4.5703978456763563</v>
      </c>
      <c r="Q10" s="3">
        <f t="shared" si="2"/>
        <v>-5.008803348882874</v>
      </c>
      <c r="R10" s="3">
        <f t="shared" si="2"/>
        <v>-5.4685782106783885</v>
      </c>
      <c r="S10" s="3">
        <f t="shared" si="2"/>
        <v>-5.9505932673439288</v>
      </c>
      <c r="T10" s="3">
        <f t="shared" si="2"/>
        <v>-6.455752068296551</v>
      </c>
      <c r="U10" s="3">
        <f t="shared" si="2"/>
        <v>-6.9849920510357357</v>
      </c>
      <c r="V10" s="3">
        <f t="shared" si="2"/>
        <v>-7.5392857571529621</v>
      </c>
      <c r="W10" s="3">
        <f t="shared" si="2"/>
        <v>-8.1196420908144482</v>
      </c>
      <c r="X10" s="3">
        <f t="shared" si="2"/>
        <v>-8.7271076211749765</v>
      </c>
      <c r="Y10" s="3">
        <f t="shared" si="2"/>
        <v>-9.3627679302301292</v>
      </c>
      <c r="Z10" s="3">
        <f t="shared" si="2"/>
        <v>-10.027749007665456</v>
      </c>
      <c r="AA10" s="3">
        <f t="shared" si="2"/>
        <v>-10.723218694313852</v>
      </c>
      <c r="AB10" s="3">
        <f t="shared" si="2"/>
        <v>-11.450388175887136</v>
      </c>
      <c r="AC10" s="3">
        <f t="shared" si="2"/>
        <v>-12.210513528704201</v>
      </c>
      <c r="AD10" s="3">
        <f t="shared" si="2"/>
        <v>-13.004897319196537</v>
      </c>
      <c r="AE10" s="3">
        <f t="shared" si="2"/>
        <v>-13.834890259032202</v>
      </c>
      <c r="AF10" s="3">
        <f t="shared" si="2"/>
        <v>-14.701892917761693</v>
      </c>
      <c r="AG10" s="3">
        <f t="shared" si="2"/>
        <v>-15.607357494953618</v>
      </c>
      <c r="AH10" s="3">
        <f t="shared" si="2"/>
        <v>-16.552789653854614</v>
      </c>
      <c r="AI10" s="3">
        <f t="shared" si="2"/>
        <v>-17.539750418676963</v>
      </c>
      <c r="AJ10" s="3">
        <f t="shared" si="2"/>
        <v>-18.569858137688328</v>
      </c>
      <c r="AK10" s="3">
        <f t="shared" si="2"/>
        <v>-19.644790514351751</v>
      </c>
      <c r="AL10" s="3">
        <f t="shared" si="2"/>
        <v>-20.766286708839939</v>
      </c>
      <c r="AM10" s="3">
        <f t="shared" si="2"/>
        <v>-21.93614951232659</v>
      </c>
    </row>
    <row r="11" spans="3:39" s="10" customFormat="1" x14ac:dyDescent="0.55000000000000004">
      <c r="C11" s="10" t="s">
        <v>2</v>
      </c>
      <c r="D11" s="10">
        <v>250.7</v>
      </c>
      <c r="E11" s="11">
        <f>+D11+E10</f>
        <v>250.09825296</v>
      </c>
      <c r="F11" s="11">
        <f t="shared" ref="F11:AM11" si="3">+E11+F10</f>
        <v>249.15118785167999</v>
      </c>
      <c r="G11" s="11">
        <f t="shared" si="3"/>
        <v>247.69371072053374</v>
      </c>
      <c r="H11" s="11">
        <f t="shared" si="3"/>
        <v>245.95582965213364</v>
      </c>
      <c r="I11" s="11">
        <f t="shared" si="3"/>
        <v>243.92271594394407</v>
      </c>
      <c r="J11" s="11">
        <f t="shared" si="3"/>
        <v>241.57891773730321</v>
      </c>
      <c r="K11" s="11">
        <f t="shared" si="3"/>
        <v>238.9083362418562</v>
      </c>
      <c r="L11" s="11">
        <f t="shared" si="3"/>
        <v>235.89420109832079</v>
      </c>
      <c r="M11" s="11">
        <f t="shared" si="3"/>
        <v>232.51904484930031</v>
      </c>
      <c r="N11" s="11">
        <f t="shared" si="3"/>
        <v>228.76467648681577</v>
      </c>
      <c r="O11" s="11">
        <f t="shared" si="3"/>
        <v>224.61215404414898</v>
      </c>
      <c r="P11" s="11">
        <f t="shared" si="3"/>
        <v>220.04175619847263</v>
      </c>
      <c r="Q11" s="11">
        <f t="shared" si="3"/>
        <v>215.03295284958975</v>
      </c>
      <c r="R11" s="11">
        <f t="shared" si="3"/>
        <v>209.56437463891135</v>
      </c>
      <c r="S11" s="11">
        <f t="shared" si="3"/>
        <v>203.61378137156743</v>
      </c>
      <c r="T11" s="11">
        <f t="shared" si="3"/>
        <v>197.15802930327087</v>
      </c>
      <c r="U11" s="11">
        <f t="shared" si="3"/>
        <v>190.17303725223513</v>
      </c>
      <c r="V11" s="11">
        <f t="shared" si="3"/>
        <v>182.63375149508218</v>
      </c>
      <c r="W11" s="11">
        <f t="shared" si="3"/>
        <v>174.51410940426774</v>
      </c>
      <c r="X11" s="11">
        <f t="shared" si="3"/>
        <v>165.78700178309276</v>
      </c>
      <c r="Y11" s="11">
        <f t="shared" si="3"/>
        <v>156.42423385286264</v>
      </c>
      <c r="Z11" s="11">
        <f t="shared" si="3"/>
        <v>146.39648484519719</v>
      </c>
      <c r="AA11" s="11">
        <f t="shared" si="3"/>
        <v>135.67326615088334</v>
      </c>
      <c r="AB11" s="11">
        <f t="shared" si="3"/>
        <v>124.22287797499619</v>
      </c>
      <c r="AC11" s="11">
        <f t="shared" si="3"/>
        <v>112.012364446292</v>
      </c>
      <c r="AD11" s="11">
        <f t="shared" si="3"/>
        <v>99.007467127095452</v>
      </c>
      <c r="AE11" s="11">
        <f t="shared" si="3"/>
        <v>85.172576868063246</v>
      </c>
      <c r="AF11" s="11">
        <f t="shared" si="3"/>
        <v>70.470683950301549</v>
      </c>
      <c r="AG11" s="11">
        <f t="shared" si="3"/>
        <v>54.863326455347931</v>
      </c>
      <c r="AH11" s="11">
        <f t="shared" si="3"/>
        <v>38.310536801493313</v>
      </c>
      <c r="AI11" s="11">
        <f t="shared" si="3"/>
        <v>20.77078638281635</v>
      </c>
      <c r="AJ11" s="11">
        <f t="shared" si="3"/>
        <v>2.2009282451280221</v>
      </c>
      <c r="AK11" s="11">
        <f t="shared" si="3"/>
        <v>-17.443862269223729</v>
      </c>
      <c r="AL11" s="11">
        <f t="shared" si="3"/>
        <v>-38.210148978063671</v>
      </c>
      <c r="AM11" s="11">
        <f t="shared" si="3"/>
        <v>-60.146298490390265</v>
      </c>
    </row>
    <row r="12" spans="3:39" s="6" customFormat="1" x14ac:dyDescent="0.55000000000000004">
      <c r="C12" s="6" t="s">
        <v>3</v>
      </c>
      <c r="D12" s="9">
        <f>+D11/D9</f>
        <v>1.1890533105672547</v>
      </c>
      <c r="E12" s="9">
        <f>+E11/E9</f>
        <v>1.1483051932775055</v>
      </c>
      <c r="F12" s="9">
        <f t="shared" ref="F12:AM12" si="4">+F11/F9</f>
        <v>1.1074122198542526</v>
      </c>
      <c r="G12" s="9">
        <f t="shared" si="4"/>
        <v>1.0657639042892109</v>
      </c>
      <c r="H12" s="9">
        <f t="shared" si="4"/>
        <v>1.0244784491695567</v>
      </c>
      <c r="I12" s="9">
        <f t="shared" si="4"/>
        <v>0.98355269307805038</v>
      </c>
      <c r="J12" s="9">
        <f t="shared" si="4"/>
        <v>0.94298350214126214</v>
      </c>
      <c r="K12" s="9">
        <f t="shared" si="4"/>
        <v>0.90276776978959572</v>
      </c>
      <c r="L12" s="9">
        <f t="shared" si="4"/>
        <v>0.8629024165194058</v>
      </c>
      <c r="M12" s="9">
        <f t="shared" si="4"/>
        <v>0.82338438965718452</v>
      </c>
      <c r="N12" s="9">
        <f t="shared" si="4"/>
        <v>0.78421066312580545</v>
      </c>
      <c r="O12" s="9">
        <f t="shared" si="4"/>
        <v>0.74537823721280239</v>
      </c>
      <c r="P12" s="9">
        <f t="shared" si="4"/>
        <v>0.70688413834066766</v>
      </c>
      <c r="Q12" s="9">
        <f t="shared" si="4"/>
        <v>0.66872541883915171</v>
      </c>
      <c r="R12" s="9">
        <f t="shared" si="4"/>
        <v>0.63089915671954633</v>
      </c>
      <c r="S12" s="9">
        <f t="shared" si="4"/>
        <v>0.59340245545093462</v>
      </c>
      <c r="T12" s="9">
        <f t="shared" si="4"/>
        <v>0.5562324437383902</v>
      </c>
      <c r="U12" s="9">
        <f t="shared" si="4"/>
        <v>0.51938627530310899</v>
      </c>
      <c r="V12" s="9">
        <f t="shared" si="4"/>
        <v>0.48286112866445663</v>
      </c>
      <c r="W12" s="9">
        <f t="shared" si="4"/>
        <v>0.4466542069239145</v>
      </c>
      <c r="X12" s="9">
        <f t="shared" si="4"/>
        <v>0.41076273755090847</v>
      </c>
      <c r="Y12" s="9">
        <f t="shared" si="4"/>
        <v>0.37518397217050375</v>
      </c>
      <c r="Z12" s="9">
        <f t="shared" si="4"/>
        <v>0.33991518635294854</v>
      </c>
      <c r="AA12" s="9">
        <f t="shared" si="4"/>
        <v>0.30495367940505258</v>
      </c>
      <c r="AB12" s="9">
        <f t="shared" si="4"/>
        <v>0.27029677416338227</v>
      </c>
      <c r="AC12" s="9">
        <f t="shared" si="4"/>
        <v>0.23594181678925796</v>
      </c>
      <c r="AD12" s="9">
        <f t="shared" si="4"/>
        <v>0.20188617656553742</v>
      </c>
      <c r="AE12" s="9">
        <f t="shared" si="4"/>
        <v>0.16812724569516971</v>
      </c>
      <c r="AF12" s="9">
        <f t="shared" si="4"/>
        <v>0.13466243910150416</v>
      </c>
      <c r="AG12" s="9">
        <f t="shared" si="4"/>
        <v>0.10148919423033907</v>
      </c>
      <c r="AH12" s="9">
        <f t="shared" si="4"/>
        <v>6.8604970853695268E-2</v>
      </c>
      <c r="AI12" s="9">
        <f t="shared" si="4"/>
        <v>3.6007250875299074E-2</v>
      </c>
      <c r="AJ12" s="9">
        <f t="shared" si="4"/>
        <v>3.6935381377601688E-3</v>
      </c>
      <c r="AK12" s="9">
        <f t="shared" si="4"/>
        <v>-2.833864176857075E-2</v>
      </c>
      <c r="AL12" s="9">
        <f t="shared" si="4"/>
        <v>-6.0091741695078853E-2</v>
      </c>
      <c r="AM12" s="9">
        <f t="shared" si="4"/>
        <v>-9.1568193122711278E-2</v>
      </c>
    </row>
    <row r="13" spans="3:39" x14ac:dyDescent="0.55000000000000004">
      <c r="C13" t="s">
        <v>12</v>
      </c>
      <c r="D13" s="2">
        <v>2.5399999999999999E-2</v>
      </c>
      <c r="E13" s="2">
        <v>2.5000000000000001E-2</v>
      </c>
      <c r="F13" s="2">
        <v>2.4E-2</v>
      </c>
      <c r="G13" s="2">
        <f>F13</f>
        <v>2.4E-2</v>
      </c>
      <c r="H13" s="2">
        <f t="shared" ref="H13:AM13" si="5">G13</f>
        <v>2.4E-2</v>
      </c>
      <c r="I13" s="2">
        <f t="shared" si="5"/>
        <v>2.4E-2</v>
      </c>
      <c r="J13" s="2">
        <f t="shared" si="5"/>
        <v>2.4E-2</v>
      </c>
      <c r="K13" s="2">
        <f t="shared" si="5"/>
        <v>2.4E-2</v>
      </c>
      <c r="L13" s="2">
        <f t="shared" si="5"/>
        <v>2.4E-2</v>
      </c>
      <c r="M13" s="2">
        <f t="shared" si="5"/>
        <v>2.4E-2</v>
      </c>
      <c r="N13" s="2">
        <f t="shared" si="5"/>
        <v>2.4E-2</v>
      </c>
      <c r="O13" s="2">
        <f t="shared" si="5"/>
        <v>2.4E-2</v>
      </c>
      <c r="P13" s="2">
        <f t="shared" si="5"/>
        <v>2.4E-2</v>
      </c>
      <c r="Q13" s="2">
        <f t="shared" si="5"/>
        <v>2.4E-2</v>
      </c>
      <c r="R13" s="2">
        <f t="shared" si="5"/>
        <v>2.4E-2</v>
      </c>
      <c r="S13" s="2">
        <f t="shared" si="5"/>
        <v>2.4E-2</v>
      </c>
      <c r="T13" s="2">
        <f t="shared" si="5"/>
        <v>2.4E-2</v>
      </c>
      <c r="U13" s="2">
        <f t="shared" si="5"/>
        <v>2.4E-2</v>
      </c>
      <c r="V13" s="2">
        <f t="shared" si="5"/>
        <v>2.4E-2</v>
      </c>
      <c r="W13" s="2">
        <f t="shared" si="5"/>
        <v>2.4E-2</v>
      </c>
      <c r="X13" s="2">
        <f t="shared" si="5"/>
        <v>2.4E-2</v>
      </c>
      <c r="Y13" s="2">
        <f t="shared" si="5"/>
        <v>2.4E-2</v>
      </c>
      <c r="Z13" s="2">
        <f t="shared" si="5"/>
        <v>2.4E-2</v>
      </c>
      <c r="AA13" s="2">
        <f t="shared" si="5"/>
        <v>2.4E-2</v>
      </c>
      <c r="AB13" s="2">
        <f t="shared" si="5"/>
        <v>2.4E-2</v>
      </c>
      <c r="AC13" s="2">
        <f t="shared" si="5"/>
        <v>2.4E-2</v>
      </c>
      <c r="AD13" s="2">
        <f t="shared" si="5"/>
        <v>2.4E-2</v>
      </c>
      <c r="AE13" s="2">
        <f t="shared" si="5"/>
        <v>2.4E-2</v>
      </c>
      <c r="AF13" s="2">
        <f t="shared" si="5"/>
        <v>2.4E-2</v>
      </c>
      <c r="AG13" s="2">
        <f t="shared" si="5"/>
        <v>2.4E-2</v>
      </c>
      <c r="AH13" s="2">
        <f t="shared" si="5"/>
        <v>2.4E-2</v>
      </c>
      <c r="AI13" s="2">
        <f t="shared" si="5"/>
        <v>2.4E-2</v>
      </c>
      <c r="AJ13" s="2">
        <f t="shared" si="5"/>
        <v>2.4E-2</v>
      </c>
      <c r="AK13" s="2">
        <f t="shared" si="5"/>
        <v>2.4E-2</v>
      </c>
      <c r="AL13" s="2">
        <f t="shared" si="5"/>
        <v>2.4E-2</v>
      </c>
      <c r="AM13" s="2">
        <f t="shared" si="5"/>
        <v>2.4E-2</v>
      </c>
    </row>
    <row r="14" spans="3:39" x14ac:dyDescent="0.55000000000000004">
      <c r="C14" t="s">
        <v>7</v>
      </c>
      <c r="D14">
        <v>7</v>
      </c>
      <c r="E14" s="3">
        <f>+D13*D11</f>
        <v>6.3677799999999998</v>
      </c>
      <c r="F14" s="3">
        <f t="shared" ref="F14:AM14" si="6">+E13*E11</f>
        <v>6.2524563240000006</v>
      </c>
      <c r="G14" s="3">
        <f t="shared" si="6"/>
        <v>5.97962850844032</v>
      </c>
      <c r="H14" s="3">
        <f t="shared" si="6"/>
        <v>5.9446490572928097</v>
      </c>
      <c r="I14" s="3">
        <f t="shared" si="6"/>
        <v>5.9029399116512078</v>
      </c>
      <c r="J14" s="3">
        <f t="shared" si="6"/>
        <v>5.8541451826546576</v>
      </c>
      <c r="K14" s="3">
        <f t="shared" si="6"/>
        <v>5.7978940256952773</v>
      </c>
      <c r="L14" s="3">
        <f t="shared" si="6"/>
        <v>5.7338000698045493</v>
      </c>
      <c r="M14" s="3">
        <f t="shared" si="6"/>
        <v>5.6614608263596988</v>
      </c>
      <c r="N14" s="3">
        <f t="shared" si="6"/>
        <v>5.5804570763832073</v>
      </c>
      <c r="O14" s="3">
        <f t="shared" si="6"/>
        <v>5.490352235683579</v>
      </c>
      <c r="P14" s="3">
        <f t="shared" si="6"/>
        <v>5.3906916970595757</v>
      </c>
      <c r="Q14" s="3">
        <f t="shared" si="6"/>
        <v>5.281002148763343</v>
      </c>
      <c r="R14" s="3">
        <f t="shared" si="6"/>
        <v>5.160790868390154</v>
      </c>
      <c r="S14" s="3">
        <f t="shared" si="6"/>
        <v>5.0295449913338723</v>
      </c>
      <c r="T14" s="3">
        <f t="shared" si="6"/>
        <v>4.886730752917618</v>
      </c>
      <c r="U14" s="3">
        <f t="shared" si="6"/>
        <v>4.7317927032785008</v>
      </c>
      <c r="V14" s="3">
        <f t="shared" si="6"/>
        <v>4.5641528940536435</v>
      </c>
      <c r="W14" s="3">
        <f t="shared" si="6"/>
        <v>4.3832100358819721</v>
      </c>
      <c r="X14" s="3">
        <f t="shared" si="6"/>
        <v>4.1883386257024258</v>
      </c>
      <c r="Y14" s="3">
        <f t="shared" si="6"/>
        <v>3.9788880427942264</v>
      </c>
      <c r="Z14" s="3">
        <f t="shared" si="6"/>
        <v>3.7541816124687033</v>
      </c>
      <c r="AA14" s="3">
        <f t="shared" si="6"/>
        <v>3.5135156362847328</v>
      </c>
      <c r="AB14" s="3">
        <f t="shared" si="6"/>
        <v>3.2561583876212001</v>
      </c>
      <c r="AC14" s="3">
        <f t="shared" si="6"/>
        <v>2.9813490713999089</v>
      </c>
      <c r="AD14" s="3">
        <f t="shared" si="6"/>
        <v>2.6882967467110079</v>
      </c>
      <c r="AE14" s="3">
        <f t="shared" si="6"/>
        <v>2.3761792110502911</v>
      </c>
      <c r="AF14" s="3">
        <f t="shared" si="6"/>
        <v>2.044141844833518</v>
      </c>
      <c r="AG14" s="3">
        <f t="shared" si="6"/>
        <v>1.6912964148072371</v>
      </c>
      <c r="AH14" s="3">
        <f t="shared" si="6"/>
        <v>1.3167198349283504</v>
      </c>
      <c r="AI14" s="3">
        <f t="shared" si="6"/>
        <v>0.91945288323583951</v>
      </c>
      <c r="AJ14" s="3">
        <f t="shared" si="6"/>
        <v>0.4984988731875924</v>
      </c>
      <c r="AK14" s="3">
        <f t="shared" si="6"/>
        <v>5.2822277883072533E-2</v>
      </c>
      <c r="AL14" s="3">
        <f t="shared" si="6"/>
        <v>-0.41865269446136949</v>
      </c>
      <c r="AM14" s="3">
        <f t="shared" si="6"/>
        <v>-0.91704357547352811</v>
      </c>
    </row>
    <row r="15" spans="3:39" x14ac:dyDescent="0.55000000000000004">
      <c r="C15" t="s">
        <v>8</v>
      </c>
      <c r="D15">
        <v>7</v>
      </c>
      <c r="E15" s="3">
        <f>+$D$3*E9</f>
        <v>6.96952704</v>
      </c>
      <c r="F15" s="3">
        <f t="shared" ref="F15:AM15" si="7">+$D$3*F9</f>
        <v>7.1995214323200001</v>
      </c>
      <c r="G15" s="3">
        <f t="shared" si="7"/>
        <v>7.4371056395865587</v>
      </c>
      <c r="H15" s="3">
        <f t="shared" si="7"/>
        <v>7.6825301256929155</v>
      </c>
      <c r="I15" s="3">
        <f t="shared" si="7"/>
        <v>7.9360536198407807</v>
      </c>
      <c r="J15" s="3">
        <f t="shared" si="7"/>
        <v>8.197943389295526</v>
      </c>
      <c r="K15" s="3">
        <f t="shared" si="7"/>
        <v>8.4684755211422775</v>
      </c>
      <c r="L15" s="3">
        <f t="shared" si="7"/>
        <v>8.7479352133399715</v>
      </c>
      <c r="M15" s="3">
        <f t="shared" si="7"/>
        <v>9.0366170753801907</v>
      </c>
      <c r="N15" s="3">
        <f t="shared" si="7"/>
        <v>9.3348254388677354</v>
      </c>
      <c r="O15" s="3">
        <f t="shared" si="7"/>
        <v>9.6428746783503705</v>
      </c>
      <c r="P15" s="3">
        <f t="shared" si="7"/>
        <v>9.9610895427359321</v>
      </c>
      <c r="Q15" s="3">
        <f t="shared" si="7"/>
        <v>10.289805497646217</v>
      </c>
      <c r="R15" s="3">
        <f t="shared" si="7"/>
        <v>10.629369079068542</v>
      </c>
      <c r="S15" s="3">
        <f t="shared" si="7"/>
        <v>10.980138258677801</v>
      </c>
      <c r="T15" s="3">
        <f t="shared" si="7"/>
        <v>11.342482821214169</v>
      </c>
      <c r="U15" s="3">
        <f t="shared" si="7"/>
        <v>11.716784754314236</v>
      </c>
      <c r="V15" s="3">
        <f t="shared" si="7"/>
        <v>12.103438651206606</v>
      </c>
      <c r="W15" s="3">
        <f t="shared" si="7"/>
        <v>12.502852126696421</v>
      </c>
      <c r="X15" s="3">
        <f t="shared" si="7"/>
        <v>12.915446246877401</v>
      </c>
      <c r="Y15" s="3">
        <f t="shared" si="7"/>
        <v>13.341655973024356</v>
      </c>
      <c r="Z15" s="3">
        <f t="shared" si="7"/>
        <v>13.781930620134158</v>
      </c>
      <c r="AA15" s="3">
        <f t="shared" si="7"/>
        <v>14.236734330598585</v>
      </c>
      <c r="AB15" s="3">
        <f t="shared" si="7"/>
        <v>14.706546563508336</v>
      </c>
      <c r="AC15" s="3">
        <f t="shared" si="7"/>
        <v>15.191862600104111</v>
      </c>
      <c r="AD15" s="3">
        <f t="shared" si="7"/>
        <v>15.693194065907544</v>
      </c>
      <c r="AE15" s="3">
        <f t="shared" si="7"/>
        <v>16.211069470082492</v>
      </c>
      <c r="AF15" s="3">
        <f t="shared" si="7"/>
        <v>16.746034762595212</v>
      </c>
      <c r="AG15" s="3">
        <f t="shared" si="7"/>
        <v>17.298653909760855</v>
      </c>
      <c r="AH15" s="3">
        <f t="shared" si="7"/>
        <v>17.869509488782963</v>
      </c>
      <c r="AI15" s="3">
        <f t="shared" si="7"/>
        <v>18.459203301912801</v>
      </c>
      <c r="AJ15" s="3">
        <f t="shared" si="7"/>
        <v>19.068357010875921</v>
      </c>
      <c r="AK15" s="3">
        <f t="shared" si="7"/>
        <v>19.697612792234825</v>
      </c>
      <c r="AL15" s="3">
        <f t="shared" si="7"/>
        <v>20.347634014378571</v>
      </c>
      <c r="AM15" s="3">
        <f t="shared" si="7"/>
        <v>21.019105936853062</v>
      </c>
    </row>
    <row r="17" spans="3:20" x14ac:dyDescent="0.55000000000000004">
      <c r="C17" t="s">
        <v>10</v>
      </c>
      <c r="D17" s="1">
        <v>0</v>
      </c>
      <c r="E17" s="4">
        <f>-E10/E9</f>
        <v>2.7628711632059337E-3</v>
      </c>
      <c r="F17" s="4">
        <f>-F10/F9</f>
        <v>4.2094580523352985E-3</v>
      </c>
      <c r="G17" s="4">
        <f t="shared" ref="G17:T17" si="8">-G10/G9</f>
        <v>6.271158493221617E-3</v>
      </c>
      <c r="H17" s="4">
        <f t="shared" si="8"/>
        <v>7.2387863475885193E-3</v>
      </c>
      <c r="I17" s="4">
        <f t="shared" si="8"/>
        <v>8.1979837559831917E-3</v>
      </c>
      <c r="J17" s="4">
        <f t="shared" si="8"/>
        <v>9.1488241685641729E-3</v>
      </c>
      <c r="K17" s="4">
        <f t="shared" si="8"/>
        <v>1.0091380395556347E-2</v>
      </c>
      <c r="L17" s="4">
        <f t="shared" si="8"/>
        <v>1.1025724612826426E-2</v>
      </c>
      <c r="M17" s="4">
        <f t="shared" si="8"/>
        <v>1.195192836740974E-2</v>
      </c>
      <c r="N17" s="4">
        <f t="shared" si="8"/>
        <v>1.2870062582988933E-2</v>
      </c>
      <c r="O17" s="4">
        <f t="shared" si="8"/>
        <v>1.3780197565324944E-2</v>
      </c>
      <c r="P17" s="4">
        <f t="shared" si="8"/>
        <v>1.4682403007640604E-2</v>
      </c>
      <c r="Q17" s="4">
        <f t="shared" si="8"/>
        <v>1.5576747995957383E-2</v>
      </c>
      <c r="R17" s="4">
        <f t="shared" si="8"/>
        <v>1.6463301014385635E-2</v>
      </c>
      <c r="S17" s="4">
        <f t="shared" si="8"/>
        <v>1.7342129950368719E-2</v>
      </c>
      <c r="T17" s="4">
        <f t="shared" si="8"/>
        <v>1.8213302099881479E-2</v>
      </c>
    </row>
    <row r="18" spans="3:20" x14ac:dyDescent="0.55000000000000004">
      <c r="C18" t="s">
        <v>11</v>
      </c>
      <c r="D18" s="4">
        <f>+D14/D9</f>
        <v>3.3200531208499334E-2</v>
      </c>
      <c r="E18" s="4">
        <f t="shared" ref="E18:T18" si="9">+E14/E9</f>
        <v>2.9237128836794066E-2</v>
      </c>
      <c r="F18" s="4">
        <f t="shared" si="9"/>
        <v>2.7790541947664702E-2</v>
      </c>
      <c r="G18" s="4">
        <f t="shared" si="9"/>
        <v>2.5728841506778382E-2</v>
      </c>
      <c r="H18" s="4">
        <f t="shared" si="9"/>
        <v>2.4761213652411483E-2</v>
      </c>
      <c r="I18" s="4">
        <f t="shared" si="9"/>
        <v>2.3802016244016809E-2</v>
      </c>
      <c r="J18" s="4">
        <f t="shared" si="9"/>
        <v>2.2851175831435828E-2</v>
      </c>
      <c r="K18" s="4">
        <f t="shared" si="9"/>
        <v>2.1908619604443652E-2</v>
      </c>
      <c r="L18" s="4">
        <f t="shared" si="9"/>
        <v>2.0974275387173575E-2</v>
      </c>
      <c r="M18" s="4">
        <f t="shared" si="9"/>
        <v>2.0048071632590259E-2</v>
      </c>
      <c r="N18" s="4">
        <f t="shared" si="9"/>
        <v>1.9129937417011064E-2</v>
      </c>
      <c r="O18" s="4">
        <f t="shared" si="9"/>
        <v>1.8219802434675057E-2</v>
      </c>
      <c r="P18" s="4">
        <f t="shared" si="9"/>
        <v>1.7317596992359397E-2</v>
      </c>
      <c r="Q18" s="4">
        <f t="shared" si="9"/>
        <v>1.6423252004042616E-2</v>
      </c>
      <c r="R18" s="4">
        <f t="shared" si="9"/>
        <v>1.5536698985614368E-2</v>
      </c>
      <c r="S18" s="4">
        <f t="shared" si="9"/>
        <v>1.465787004963128E-2</v>
      </c>
      <c r="T18" s="4">
        <f t="shared" si="9"/>
        <v>1.378669790011852E-2</v>
      </c>
    </row>
    <row r="20" spans="3:20" x14ac:dyDescent="0.55000000000000004">
      <c r="C20" t="s">
        <v>15</v>
      </c>
      <c r="E20" s="3">
        <f>+(D12-E12)*100</f>
        <v>4.0748117289749253</v>
      </c>
      <c r="F20" s="3">
        <f t="shared" ref="F20:P20" si="10">+(E12-F12)*100</f>
        <v>4.0892973423252821</v>
      </c>
      <c r="G20" s="3">
        <f t="shared" si="10"/>
        <v>4.1648315565041782</v>
      </c>
      <c r="H20" s="3">
        <f t="shared" si="10"/>
        <v>4.1285455119654202</v>
      </c>
      <c r="I20" s="3">
        <f t="shared" si="10"/>
        <v>4.0925756091506287</v>
      </c>
      <c r="J20" s="3">
        <f t="shared" si="10"/>
        <v>4.0569190936788235</v>
      </c>
      <c r="K20" s="3">
        <f t="shared" si="10"/>
        <v>4.0215732351666418</v>
      </c>
      <c r="L20" s="3">
        <f t="shared" si="10"/>
        <v>3.9865353270189918</v>
      </c>
      <c r="M20" s="3">
        <f t="shared" si="10"/>
        <v>3.9518026862221278</v>
      </c>
      <c r="N20" s="3">
        <f t="shared" si="10"/>
        <v>3.9173726531379072</v>
      </c>
      <c r="O20" s="3">
        <f t="shared" si="10"/>
        <v>3.8832425913003066</v>
      </c>
      <c r="P20" s="3">
        <f t="shared" si="10"/>
        <v>3.849409887213473</v>
      </c>
    </row>
    <row r="21" spans="3:20" x14ac:dyDescent="0.55000000000000004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3:20" x14ac:dyDescent="0.55000000000000004">
      <c r="C22" t="s">
        <v>13</v>
      </c>
      <c r="D22" s="8">
        <f>3.1/122.2</f>
        <v>2.5368248772504091E-2</v>
      </c>
      <c r="E22" s="8">
        <f>2.9/118.9</f>
        <v>2.4390243902439022E-2</v>
      </c>
      <c r="F22" s="8">
        <f>3/116.2</f>
        <v>2.5817555938037865E-2</v>
      </c>
      <c r="G22" s="8">
        <f>3/112.1</f>
        <v>2.6761819803746655E-2</v>
      </c>
      <c r="H22" s="4">
        <f>2.8/108.2</f>
        <v>2.5878003696857669E-2</v>
      </c>
      <c r="I22" s="4">
        <f>2.6/104.9</f>
        <v>2.4785510009532889E-2</v>
      </c>
      <c r="J22" s="4">
        <f>2.6/99.3</f>
        <v>2.6183282980866064E-2</v>
      </c>
      <c r="K22" s="4"/>
      <c r="L22" s="4"/>
      <c r="M22" s="4"/>
      <c r="N22" s="4"/>
      <c r="O22" s="4"/>
      <c r="P22" s="4"/>
    </row>
    <row r="23" spans="3:20" s="6" customFormat="1" x14ac:dyDescent="0.55000000000000004">
      <c r="C23" s="6" t="s">
        <v>14</v>
      </c>
      <c r="D23" s="6">
        <v>118.9</v>
      </c>
      <c r="E23" s="6">
        <v>116.2</v>
      </c>
      <c r="F23" s="6">
        <v>112.1</v>
      </c>
      <c r="G23" s="6">
        <v>108.2</v>
      </c>
      <c r="H23" s="6">
        <v>104.9</v>
      </c>
      <c r="I23" s="6">
        <v>99.3</v>
      </c>
      <c r="J23" s="6">
        <v>94.2</v>
      </c>
      <c r="K23" s="6">
        <v>89.4</v>
      </c>
      <c r="L23" s="6">
        <v>85</v>
      </c>
      <c r="M23" s="6">
        <v>81</v>
      </c>
      <c r="N23" s="6">
        <v>77.5</v>
      </c>
      <c r="O23" s="6">
        <v>74.400000000000006</v>
      </c>
      <c r="P23" s="6">
        <v>72</v>
      </c>
    </row>
    <row r="24" spans="3:20" x14ac:dyDescent="0.55000000000000004">
      <c r="C24" t="s">
        <v>17</v>
      </c>
      <c r="E24">
        <f>+D23-E23</f>
        <v>2.7000000000000028</v>
      </c>
      <c r="F24">
        <f t="shared" ref="F24:P24" si="11">+E23-F23</f>
        <v>4.1000000000000085</v>
      </c>
      <c r="G24">
        <f t="shared" si="11"/>
        <v>3.8999999999999915</v>
      </c>
      <c r="H24">
        <f t="shared" si="11"/>
        <v>3.2999999999999972</v>
      </c>
      <c r="I24">
        <f t="shared" si="11"/>
        <v>5.6000000000000085</v>
      </c>
      <c r="J24">
        <f t="shared" si="11"/>
        <v>5.0999999999999943</v>
      </c>
      <c r="K24">
        <f t="shared" si="11"/>
        <v>4.7999999999999972</v>
      </c>
      <c r="L24">
        <f t="shared" si="11"/>
        <v>4.4000000000000057</v>
      </c>
      <c r="M24">
        <f t="shared" si="11"/>
        <v>4</v>
      </c>
      <c r="N24">
        <f t="shared" si="11"/>
        <v>3.5</v>
      </c>
      <c r="O24">
        <f t="shared" si="11"/>
        <v>3.0999999999999943</v>
      </c>
      <c r="P24">
        <f t="shared" si="11"/>
        <v>2.4000000000000057</v>
      </c>
    </row>
    <row r="25" spans="3:20" x14ac:dyDescent="0.55000000000000004">
      <c r="C25" t="s">
        <v>16</v>
      </c>
      <c r="E25" s="3">
        <f>+(D23-60)/20</f>
        <v>2.9450000000000003</v>
      </c>
      <c r="F25" s="3">
        <f t="shared" ref="F25:P25" si="12">+(E23-60)/20</f>
        <v>2.81</v>
      </c>
      <c r="G25" s="3">
        <f t="shared" si="12"/>
        <v>2.6049999999999995</v>
      </c>
      <c r="H25" s="3">
        <f t="shared" si="12"/>
        <v>2.41</v>
      </c>
      <c r="I25" s="3">
        <f t="shared" si="12"/>
        <v>2.2450000000000001</v>
      </c>
      <c r="J25" s="3">
        <f t="shared" si="12"/>
        <v>1.9649999999999999</v>
      </c>
      <c r="K25" s="3">
        <f t="shared" si="12"/>
        <v>1.7100000000000002</v>
      </c>
      <c r="L25" s="3">
        <f t="shared" si="12"/>
        <v>1.4700000000000002</v>
      </c>
      <c r="M25" s="3">
        <f t="shared" si="12"/>
        <v>1.25</v>
      </c>
      <c r="N25" s="3">
        <f t="shared" si="12"/>
        <v>1.05</v>
      </c>
      <c r="O25" s="3">
        <f t="shared" si="12"/>
        <v>0.875</v>
      </c>
      <c r="P25" s="3">
        <f t="shared" si="12"/>
        <v>0.72000000000000031</v>
      </c>
    </row>
  </sheetData>
  <mergeCells count="2">
    <mergeCell ref="E1:P1"/>
    <mergeCell ref="E2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Cenário base Governo OE2020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dcterms:created xsi:type="dcterms:W3CDTF">2019-11-17T08:37:27Z</dcterms:created>
  <dcterms:modified xsi:type="dcterms:W3CDTF">2020-11-12T18:06:56Z</dcterms:modified>
</cp:coreProperties>
</file>